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rd/Dropbox (ShopBot)/Marketing Team Folder/DigitalMarketing/Blogs/Bill - Luminary Blog Post/"/>
    </mc:Choice>
  </mc:AlternateContent>
  <xr:revisionPtr revIDLastSave="0" documentId="8_{25ADB12E-7C89-8148-8C2D-C45CA89D0593}" xr6:coauthVersionLast="36" xr6:coauthVersionMax="36" xr10:uidLastSave="{00000000-0000-0000-0000-000000000000}"/>
  <bookViews>
    <workbookView xWindow="0" yWindow="460" windowWidth="51200" windowHeight="27180" xr2:uid="{00000000-000D-0000-FFFF-FFFF00000000}"/>
  </bookViews>
  <sheets>
    <sheet name="Sheet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9" i="1" l="1"/>
  <c r="E43" i="1"/>
  <c r="D43" i="1"/>
  <c r="F43" i="1" s="1"/>
  <c r="E42" i="1"/>
  <c r="D42" i="1"/>
  <c r="F42" i="1" s="1"/>
  <c r="E41" i="1"/>
  <c r="D41" i="1"/>
  <c r="F41" i="1" s="1"/>
  <c r="E40" i="1"/>
  <c r="F40" i="1" s="1"/>
  <c r="F45" i="1" s="1"/>
  <c r="D40" i="1"/>
  <c r="E34" i="1"/>
  <c r="F34" i="1" s="1"/>
  <c r="D34" i="1"/>
  <c r="E33" i="1"/>
  <c r="D33" i="1"/>
  <c r="F33" i="1" s="1"/>
  <c r="E32" i="1"/>
  <c r="D32" i="1"/>
  <c r="F32" i="1" s="1"/>
  <c r="F31" i="1"/>
  <c r="E31" i="1"/>
  <c r="D31" i="1"/>
  <c r="E30" i="1"/>
  <c r="F30" i="1" s="1"/>
  <c r="D30" i="1"/>
  <c r="E29" i="1"/>
  <c r="D29" i="1"/>
  <c r="F29" i="1" s="1"/>
  <c r="E28" i="1"/>
  <c r="D28" i="1"/>
  <c r="F28" i="1" s="1"/>
  <c r="F36" i="1" s="1"/>
  <c r="G21" i="1"/>
  <c r="E18" i="1"/>
  <c r="G18" i="1" s="1"/>
  <c r="E17" i="1"/>
  <c r="G17" i="1" s="1"/>
  <c r="E16" i="1"/>
  <c r="G16" i="1" s="1"/>
  <c r="E15" i="1"/>
  <c r="G15" i="1" s="1"/>
  <c r="E14" i="1"/>
  <c r="G14" i="1" s="1"/>
  <c r="E13" i="1"/>
  <c r="G13" i="1" s="1"/>
  <c r="E12" i="1"/>
  <c r="G12" i="1" s="1"/>
  <c r="G20" i="1" s="1"/>
  <c r="G23" i="1" s="1"/>
  <c r="F48" i="1" s="1"/>
  <c r="F51" i="1" s="1"/>
  <c r="B7" i="1" s="1"/>
</calcChain>
</file>

<file path=xl/sharedStrings.xml><?xml version="1.0" encoding="utf-8"?>
<sst xmlns="http://schemas.openxmlformats.org/spreadsheetml/2006/main" count="55" uniqueCount="51">
  <si>
    <t>Labor rate</t>
  </si>
  <si>
    <t>Labor markup</t>
  </si>
  <si>
    <t>Materials Markup</t>
  </si>
  <si>
    <t>Machine Time</t>
  </si>
  <si>
    <t>Profit</t>
  </si>
  <si>
    <t>Selling price (calculated below)</t>
  </si>
  <si>
    <t>Materials</t>
  </si>
  <si>
    <t>Quantity</t>
  </si>
  <si>
    <t>Cost/unit</t>
  </si>
  <si>
    <t>Number parts/unit</t>
  </si>
  <si>
    <t>cost/each</t>
  </si>
  <si>
    <t>Parts needed/tuber</t>
  </si>
  <si>
    <t>cost/tuber</t>
  </si>
  <si>
    <t>NOTES</t>
  </si>
  <si>
    <t>1/2" Baltic Birch plywood for caps</t>
  </si>
  <si>
    <t>Probably 10% won't be useable</t>
  </si>
  <si>
    <t>3" x 72" acrylic tube</t>
  </si>
  <si>
    <t>Might get cheaper if we buy 12 tubes at a time</t>
  </si>
  <si>
    <t>lights</t>
  </si>
  <si>
    <t>https://www.amazon.com/gp/product/B06XNRV7KQ/</t>
  </si>
  <si>
    <t>Uline box 4x4x6</t>
  </si>
  <si>
    <t>adhesive felt circles</t>
  </si>
  <si>
    <t>https://www.amazon.com/gp/product/B01N7HXZ18/</t>
  </si>
  <si>
    <t>Misc supplies..sandpaper, brushes, finish,etc</t>
  </si>
  <si>
    <t>Hot glue</t>
  </si>
  <si>
    <t>bubblewrap/tape/labels/etc</t>
  </si>
  <si>
    <t>Probably pretty close</t>
  </si>
  <si>
    <t>Raw material Cost</t>
  </si>
  <si>
    <t>Material Markup</t>
  </si>
  <si>
    <t>Total material cost</t>
  </si>
  <si>
    <t>Labor</t>
  </si>
  <si>
    <t>Quantity Needed</t>
  </si>
  <si>
    <t>Minutes/unit</t>
  </si>
  <si>
    <t>Total time in hours</t>
  </si>
  <si>
    <t>cost/hour</t>
  </si>
  <si>
    <t>Install and remove tubes for engraving</t>
  </si>
  <si>
    <t>cut tubes to length</t>
  </si>
  <si>
    <t>Cut caps</t>
  </si>
  <si>
    <t>Cutting caps on a MAX. Would be higher for a Handibot</t>
  </si>
  <si>
    <t>Sand and finish caps</t>
  </si>
  <si>
    <t>Assemble tuber</t>
  </si>
  <si>
    <t>Pack and prepare for shipping</t>
  </si>
  <si>
    <t>setup to Engrave and slot end caps</t>
  </si>
  <si>
    <t>Total Labor</t>
  </si>
  <si>
    <t>Machine time</t>
  </si>
  <si>
    <t>Engrave tubes</t>
  </si>
  <si>
    <t>Engrave caps</t>
  </si>
  <si>
    <t>cut slots in bottom caps</t>
  </si>
  <si>
    <t>Total Machine time</t>
  </si>
  <si>
    <t>Final Cost</t>
  </si>
  <si>
    <t>Selling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</si>
</sst>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rgb="FF000000"/>
      <name val="Calibri"/>
    </font>
    <font>
      <sz val="11"/>
      <color rgb="FF3F3F76"/>
      <name val="Calibri"/>
      <family val="2"/>
    </font>
    <font>
      <b/>
      <sz val="15"/>
      <color rgb="FF44546A"/>
      <name val="Calibri"/>
      <family val="2"/>
    </font>
    <font>
      <sz val="11"/>
      <name val="Calibri"/>
      <family val="2"/>
    </font>
    <font>
      <u/>
      <sz val="11"/>
      <color rgb="FF000000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  <font>
      <b/>
      <sz val="11"/>
      <color rgb="FF000000"/>
      <name val="Calibri"/>
      <family val="2"/>
    </font>
    <font>
      <sz val="11"/>
      <color rgb="FFFA7D00"/>
      <name val="Calibri"/>
      <family val="2"/>
    </font>
    <font>
      <b/>
      <sz val="11"/>
      <color rgb="FFFA7D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0" fillId="0" borderId="0" xfId="0" applyFont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0" fontId="0" fillId="0" borderId="0" xfId="0" applyNumberFormat="1" applyFont="1" applyAlignment="1">
      <alignment horizontal="left"/>
    </xf>
    <xf numFmtId="10" fontId="1" fillId="2" borderId="1" xfId="0" applyNumberFormat="1" applyFont="1" applyFill="1" applyBorder="1" applyAlignment="1">
      <alignment horizontal="right"/>
    </xf>
    <xf numFmtId="10" fontId="1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164" fontId="2" fillId="3" borderId="3" xfId="0" applyNumberFormat="1" applyFont="1" applyFill="1" applyBorder="1" applyAlignment="1">
      <alignment horizontal="right"/>
    </xf>
    <xf numFmtId="0" fontId="0" fillId="4" borderId="4" xfId="0" applyFont="1" applyFill="1" applyBorder="1"/>
    <xf numFmtId="0" fontId="0" fillId="0" borderId="0" xfId="0" applyFont="1" applyAlignment="1">
      <alignment horizontal="left"/>
    </xf>
    <xf numFmtId="164" fontId="0" fillId="0" borderId="0" xfId="0" applyNumberFormat="1" applyFont="1" applyAlignment="1"/>
    <xf numFmtId="0" fontId="3" fillId="0" borderId="0" xfId="0" applyFont="1" applyAlignment="1"/>
    <xf numFmtId="164" fontId="0" fillId="0" borderId="0" xfId="0" applyNumberFormat="1" applyFont="1" applyAlignment="1">
      <alignment horizontal="right"/>
    </xf>
    <xf numFmtId="0" fontId="0" fillId="0" borderId="0" xfId="0" applyFont="1"/>
    <xf numFmtId="164" fontId="0" fillId="0" borderId="0" xfId="0" applyNumberFormat="1" applyFont="1"/>
    <xf numFmtId="0" fontId="0" fillId="4" borderId="4" xfId="0" applyFont="1" applyFill="1" applyBorder="1" applyAlignment="1"/>
    <xf numFmtId="0" fontId="4" fillId="4" borderId="4" xfId="0" applyFont="1" applyFill="1" applyBorder="1" applyAlignment="1"/>
    <xf numFmtId="0" fontId="5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4" borderId="4" xfId="0" applyFont="1" applyFill="1" applyBorder="1" applyAlignment="1"/>
    <xf numFmtId="0" fontId="7" fillId="0" borderId="0" xfId="0" applyFont="1"/>
    <xf numFmtId="164" fontId="7" fillId="0" borderId="0" xfId="0" applyNumberFormat="1" applyFont="1"/>
    <xf numFmtId="2" fontId="0" fillId="0" borderId="0" xfId="0" applyNumberFormat="1" applyFont="1"/>
    <xf numFmtId="10" fontId="8" fillId="0" borderId="5" xfId="0" applyNumberFormat="1" applyFont="1" applyBorder="1"/>
    <xf numFmtId="2" fontId="7" fillId="0" borderId="0" xfId="0" applyNumberFormat="1" applyFont="1"/>
    <xf numFmtId="10" fontId="0" fillId="0" borderId="0" xfId="0" applyNumberFormat="1" applyFont="1"/>
    <xf numFmtId="0" fontId="7" fillId="0" borderId="0" xfId="0" applyFont="1" applyAlignment="1">
      <alignment horizontal="left"/>
    </xf>
    <xf numFmtId="164" fontId="9" fillId="3" borderId="1" xfId="0" applyNumberFormat="1" applyFont="1" applyFill="1" applyBorder="1"/>
    <xf numFmtId="2" fontId="0" fillId="0" borderId="0" xfId="0" applyNumberFormat="1" applyFont="1" applyAlignment="1"/>
    <xf numFmtId="164" fontId="8" fillId="0" borderId="5" xfId="0" applyNumberFormat="1" applyFont="1" applyBorder="1"/>
    <xf numFmtId="0" fontId="0" fillId="0" borderId="0" xfId="0" applyFont="1" applyAlignment="1">
      <alignment horizontal="left"/>
    </xf>
    <xf numFmtId="0" fontId="0" fillId="4" borderId="0" xfId="0" applyFont="1" applyFill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mazon.com/gp/product/B01N7HXZ18/" TargetMode="External"/><Relationship Id="rId1" Type="http://schemas.openxmlformats.org/officeDocument/2006/relationships/hyperlink" Target="https://www.amazon.com/gp/product/B06XNRV7KQ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1"/>
  <sheetViews>
    <sheetView tabSelected="1" zoomScale="120" zoomScaleNormal="120" workbookViewId="0"/>
  </sheetViews>
  <sheetFormatPr baseColWidth="10" defaultColWidth="14.5" defaultRowHeight="15" customHeight="1" x14ac:dyDescent="0.2"/>
  <cols>
    <col min="1" max="1" width="45.5" customWidth="1"/>
    <col min="2" max="2" width="17" customWidth="1"/>
    <col min="3" max="3" width="23.83203125" customWidth="1"/>
    <col min="4" max="4" width="21.5" customWidth="1"/>
    <col min="5" max="5" width="19.5" customWidth="1"/>
    <col min="6" max="6" width="23" customWidth="1"/>
    <col min="7" max="7" width="15.5" customWidth="1"/>
    <col min="8" max="8" width="8.6640625" customWidth="1"/>
    <col min="9" max="9" width="55.83203125" customWidth="1"/>
    <col min="10" max="26" width="8.6640625" customWidth="1"/>
  </cols>
  <sheetData>
    <row r="1" spans="1:26" ht="14.25" customHeight="1" x14ac:dyDescent="0.2">
      <c r="A1" s="1" t="s">
        <v>0</v>
      </c>
      <c r="B1" s="2">
        <v>20</v>
      </c>
      <c r="C1" s="1"/>
      <c r="D1" s="3"/>
    </row>
    <row r="2" spans="1:26" ht="14.25" customHeight="1" x14ac:dyDescent="0.2">
      <c r="A2" s="1" t="s">
        <v>1</v>
      </c>
      <c r="B2" s="4">
        <v>1</v>
      </c>
      <c r="C2" s="1"/>
      <c r="D2" s="3"/>
    </row>
    <row r="3" spans="1:26" ht="14.25" customHeight="1" x14ac:dyDescent="0.2">
      <c r="A3" s="1" t="s">
        <v>2</v>
      </c>
      <c r="B3" s="5">
        <v>1</v>
      </c>
      <c r="C3" s="1"/>
      <c r="D3" s="3"/>
    </row>
    <row r="4" spans="1:26" ht="14.25" customHeight="1" x14ac:dyDescent="0.2">
      <c r="A4" s="1" t="s">
        <v>3</v>
      </c>
      <c r="B4" s="2">
        <v>25</v>
      </c>
      <c r="C4" s="1"/>
      <c r="D4" s="3"/>
    </row>
    <row r="5" spans="1:26" ht="14.25" customHeight="1" x14ac:dyDescent="0.2">
      <c r="A5" s="1" t="s">
        <v>4</v>
      </c>
      <c r="B5" s="5">
        <v>0.33</v>
      </c>
    </row>
    <row r="6" spans="1:26" ht="14.25" customHeight="1" x14ac:dyDescent="0.2">
      <c r="A6" s="1"/>
      <c r="B6" s="3"/>
    </row>
    <row r="7" spans="1:26" ht="14.25" customHeight="1" x14ac:dyDescent="0.25">
      <c r="A7" s="6" t="s">
        <v>5</v>
      </c>
      <c r="B7" s="7">
        <f>F51</f>
        <v>40.149109000000003</v>
      </c>
    </row>
    <row r="8" spans="1:26" ht="14.25" customHeight="1" x14ac:dyDescent="0.25">
      <c r="A8" s="6"/>
      <c r="B8" s="7"/>
    </row>
    <row r="9" spans="1:26" ht="14.25" customHeight="1" x14ac:dyDescent="0.2"/>
    <row r="10" spans="1:26" ht="26.25" customHeight="1" x14ac:dyDescent="0.2">
      <c r="A10" t="s">
        <v>6</v>
      </c>
      <c r="B10" t="s">
        <v>7</v>
      </c>
      <c r="C10" t="s">
        <v>8</v>
      </c>
      <c r="D10" t="s">
        <v>9</v>
      </c>
      <c r="E10" t="s">
        <v>10</v>
      </c>
      <c r="F10" t="s">
        <v>11</v>
      </c>
      <c r="G10" t="s">
        <v>12</v>
      </c>
      <c r="I10" s="8" t="s">
        <v>13</v>
      </c>
    </row>
    <row r="11" spans="1:26" ht="14.25" customHeight="1" x14ac:dyDescent="0.2">
      <c r="I11" s="8"/>
    </row>
    <row r="12" spans="1:26" ht="14.25" customHeight="1" x14ac:dyDescent="0.2">
      <c r="A12" s="9" t="s">
        <v>14</v>
      </c>
      <c r="B12">
        <v>1</v>
      </c>
      <c r="C12" s="10">
        <v>32</v>
      </c>
      <c r="D12" s="11">
        <v>240</v>
      </c>
      <c r="E12" s="12">
        <f t="shared" ref="E12:E18" si="0">SUM(C12/D12)</f>
        <v>0.13333333333333333</v>
      </c>
      <c r="F12" s="13">
        <v>2</v>
      </c>
      <c r="G12" s="14">
        <f t="shared" ref="G12:G18" si="1">SUM(E12*F12)</f>
        <v>0.26666666666666666</v>
      </c>
      <c r="I12" s="15" t="s">
        <v>15</v>
      </c>
    </row>
    <row r="13" spans="1:26" ht="14.25" customHeight="1" x14ac:dyDescent="0.2">
      <c r="A13" s="9" t="s">
        <v>16</v>
      </c>
      <c r="B13">
        <v>7</v>
      </c>
      <c r="C13" s="10">
        <v>29.75</v>
      </c>
      <c r="D13" s="11">
        <v>15</v>
      </c>
      <c r="E13" s="14">
        <f t="shared" si="0"/>
        <v>1.9833333333333334</v>
      </c>
      <c r="F13" s="13">
        <v>1</v>
      </c>
      <c r="G13" s="14">
        <f t="shared" si="1"/>
        <v>1.9833333333333334</v>
      </c>
      <c r="I13" s="8" t="s">
        <v>17</v>
      </c>
    </row>
    <row r="14" spans="1:26" ht="14.25" customHeight="1" x14ac:dyDescent="0.2">
      <c r="A14" s="9" t="s">
        <v>18</v>
      </c>
      <c r="B14" s="11">
        <v>12</v>
      </c>
      <c r="C14" s="10">
        <v>11.99</v>
      </c>
      <c r="D14" s="11">
        <v>8</v>
      </c>
      <c r="E14" s="14">
        <f t="shared" si="0"/>
        <v>1.49875</v>
      </c>
      <c r="F14" s="13">
        <v>1</v>
      </c>
      <c r="G14" s="14">
        <f t="shared" si="1"/>
        <v>1.49875</v>
      </c>
      <c r="I14" s="16" t="s">
        <v>19</v>
      </c>
    </row>
    <row r="15" spans="1:26" ht="14.25" customHeight="1" x14ac:dyDescent="0.2">
      <c r="A15" s="9" t="s">
        <v>20</v>
      </c>
      <c r="B15">
        <v>1</v>
      </c>
      <c r="C15" s="14">
        <v>27</v>
      </c>
      <c r="D15">
        <v>100</v>
      </c>
      <c r="E15" s="14">
        <f t="shared" si="0"/>
        <v>0.27</v>
      </c>
      <c r="F15" s="13">
        <v>1</v>
      </c>
      <c r="G15" s="14">
        <f t="shared" si="1"/>
        <v>0.27</v>
      </c>
      <c r="I15" s="8"/>
    </row>
    <row r="16" spans="1:26" ht="14.25" customHeight="1" x14ac:dyDescent="0.2">
      <c r="A16" s="17" t="s">
        <v>21</v>
      </c>
      <c r="B16" s="18">
        <v>1</v>
      </c>
      <c r="C16" s="19">
        <v>29.99</v>
      </c>
      <c r="D16" s="18">
        <v>100</v>
      </c>
      <c r="E16" s="19">
        <f t="shared" si="0"/>
        <v>0.2999</v>
      </c>
      <c r="F16" s="18">
        <v>1</v>
      </c>
      <c r="G16" s="19">
        <f t="shared" si="1"/>
        <v>0.2999</v>
      </c>
      <c r="H16" s="18"/>
      <c r="I16" s="20" t="s">
        <v>22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4.25" customHeight="1" x14ac:dyDescent="0.2">
      <c r="A17" t="s">
        <v>23</v>
      </c>
      <c r="B17">
        <v>1</v>
      </c>
      <c r="C17" s="14">
        <v>1.5</v>
      </c>
      <c r="D17">
        <v>1</v>
      </c>
      <c r="E17" s="14">
        <f t="shared" si="0"/>
        <v>1.5</v>
      </c>
      <c r="F17">
        <v>1</v>
      </c>
      <c r="G17" s="14">
        <f t="shared" si="1"/>
        <v>1.5</v>
      </c>
      <c r="I17" s="15" t="s">
        <v>24</v>
      </c>
    </row>
    <row r="18" spans="1:26" ht="14.25" customHeight="1" x14ac:dyDescent="0.2">
      <c r="A18" t="s">
        <v>25</v>
      </c>
      <c r="B18">
        <v>1</v>
      </c>
      <c r="C18" s="14">
        <v>1</v>
      </c>
      <c r="D18">
        <v>1</v>
      </c>
      <c r="E18" s="14">
        <f t="shared" si="0"/>
        <v>1</v>
      </c>
      <c r="F18">
        <v>1</v>
      </c>
      <c r="G18" s="14">
        <f t="shared" si="1"/>
        <v>1</v>
      </c>
      <c r="I18" s="15" t="s">
        <v>26</v>
      </c>
    </row>
    <row r="19" spans="1:26" ht="14.25" customHeight="1" x14ac:dyDescent="0.2">
      <c r="A19" s="9"/>
      <c r="C19" s="14"/>
      <c r="E19" s="14"/>
      <c r="F19" s="13"/>
      <c r="G19" s="14"/>
    </row>
    <row r="20" spans="1:26" ht="14.25" customHeight="1" x14ac:dyDescent="0.2">
      <c r="A20" s="9"/>
      <c r="B20" s="13"/>
      <c r="C20" s="14"/>
      <c r="D20" s="13"/>
      <c r="E20" s="14"/>
      <c r="F20" s="14" t="s">
        <v>27</v>
      </c>
      <c r="G20" s="14">
        <f>SUM(G12:G18)</f>
        <v>6.8186500000000008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4.25" customHeight="1" x14ac:dyDescent="0.2">
      <c r="A21" s="9"/>
      <c r="B21" s="21"/>
      <c r="C21" s="22"/>
      <c r="D21" s="21"/>
      <c r="E21" s="14"/>
      <c r="F21" s="23" t="s">
        <v>28</v>
      </c>
      <c r="G21" s="24">
        <f>B3</f>
        <v>1</v>
      </c>
      <c r="H21" s="21"/>
      <c r="I21" s="13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4.25" customHeight="1" x14ac:dyDescent="0.2">
      <c r="B22" s="21"/>
      <c r="C22" s="22"/>
      <c r="D22" s="21"/>
      <c r="E22" s="14"/>
      <c r="F22" s="25"/>
      <c r="G22" s="26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4.25" customHeight="1" x14ac:dyDescent="0.2">
      <c r="A23" s="27"/>
      <c r="B23" s="21"/>
      <c r="C23" s="22"/>
      <c r="D23" s="21"/>
      <c r="E23" s="22"/>
      <c r="F23" s="22" t="s">
        <v>29</v>
      </c>
      <c r="G23" s="28">
        <f>SUM((G20*G21)+G20)</f>
        <v>13.637300000000002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4.25" customHeight="1" x14ac:dyDescent="0.2">
      <c r="B24" s="21"/>
      <c r="C24" s="22"/>
      <c r="D24" s="21"/>
      <c r="E24" s="22"/>
      <c r="F24" s="22"/>
      <c r="G24" s="22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4.25" customHeight="1" x14ac:dyDescent="0.2">
      <c r="B25" s="21"/>
      <c r="C25" s="22"/>
      <c r="D25" s="21"/>
      <c r="E25" s="22"/>
      <c r="F25" s="22"/>
      <c r="G25" s="22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4.25" customHeight="1" x14ac:dyDescent="0.2">
      <c r="A26" s="21" t="s">
        <v>30</v>
      </c>
      <c r="B26" t="s">
        <v>31</v>
      </c>
      <c r="C26" s="14" t="s">
        <v>32</v>
      </c>
      <c r="D26" t="s">
        <v>33</v>
      </c>
      <c r="E26" s="14" t="s">
        <v>34</v>
      </c>
      <c r="F26" s="14" t="s">
        <v>12</v>
      </c>
      <c r="G26" s="14"/>
    </row>
    <row r="27" spans="1:26" ht="14.25" customHeight="1" x14ac:dyDescent="0.2">
      <c r="C27" s="14"/>
      <c r="F27" s="14"/>
      <c r="G27" s="14"/>
    </row>
    <row r="28" spans="1:26" ht="14.25" customHeight="1" x14ac:dyDescent="0.2">
      <c r="A28" s="9" t="s">
        <v>35</v>
      </c>
      <c r="B28">
        <v>1</v>
      </c>
      <c r="C28" s="29">
        <v>1</v>
      </c>
      <c r="D28" s="23">
        <f t="shared" ref="D28:D34" si="2">SUM((B28*C28)/60)</f>
        <v>1.6666666666666666E-2</v>
      </c>
      <c r="E28" s="30">
        <f>SUM(B1 +(B1*B2))</f>
        <v>40</v>
      </c>
      <c r="F28" s="14">
        <f t="shared" ref="F28:F34" si="3">SUM(D28*E28)</f>
        <v>0.66666666666666663</v>
      </c>
      <c r="G28" s="14"/>
    </row>
    <row r="29" spans="1:26" ht="14.25" customHeight="1" x14ac:dyDescent="0.2">
      <c r="A29" s="31" t="s">
        <v>36</v>
      </c>
      <c r="B29" s="11">
        <v>1</v>
      </c>
      <c r="C29" s="29">
        <v>0.5</v>
      </c>
      <c r="D29" s="23">
        <f t="shared" si="2"/>
        <v>8.3333333333333332E-3</v>
      </c>
      <c r="E29" s="30">
        <f>SUM(B1 +(B1*B2))</f>
        <v>40</v>
      </c>
      <c r="F29" s="14">
        <f t="shared" si="3"/>
        <v>0.33333333333333331</v>
      </c>
      <c r="G29" s="14"/>
      <c r="I29" s="32"/>
    </row>
    <row r="30" spans="1:26" ht="14.25" customHeight="1" x14ac:dyDescent="0.2">
      <c r="A30" s="9" t="s">
        <v>37</v>
      </c>
      <c r="B30" s="11">
        <v>2</v>
      </c>
      <c r="C30" s="29">
        <v>0.25</v>
      </c>
      <c r="D30" s="23">
        <f t="shared" si="2"/>
        <v>8.3333333333333332E-3</v>
      </c>
      <c r="E30" s="30">
        <f>SUM(B1 + (B1*B2))</f>
        <v>40</v>
      </c>
      <c r="F30" s="14">
        <f t="shared" si="3"/>
        <v>0.33333333333333331</v>
      </c>
      <c r="G30" s="14"/>
      <c r="I30" s="8" t="s">
        <v>38</v>
      </c>
    </row>
    <row r="31" spans="1:26" ht="14.25" customHeight="1" x14ac:dyDescent="0.2">
      <c r="A31" s="9" t="s">
        <v>39</v>
      </c>
      <c r="B31">
        <v>1</v>
      </c>
      <c r="C31" s="23">
        <v>3</v>
      </c>
      <c r="D31" s="23">
        <f t="shared" si="2"/>
        <v>0.05</v>
      </c>
      <c r="E31" s="30">
        <f>SUM(B1 + (B1*B2))</f>
        <v>40</v>
      </c>
      <c r="F31" s="14">
        <f t="shared" si="3"/>
        <v>2</v>
      </c>
      <c r="G31" s="14"/>
    </row>
    <row r="32" spans="1:26" ht="14.25" customHeight="1" x14ac:dyDescent="0.2">
      <c r="A32" s="9" t="s">
        <v>40</v>
      </c>
      <c r="B32">
        <v>1</v>
      </c>
      <c r="C32" s="23">
        <v>3</v>
      </c>
      <c r="D32" s="23">
        <f t="shared" si="2"/>
        <v>0.05</v>
      </c>
      <c r="E32" s="30">
        <f>SUM(B1 + (B1*B2))</f>
        <v>40</v>
      </c>
      <c r="F32" s="14">
        <f t="shared" si="3"/>
        <v>2</v>
      </c>
      <c r="G32" s="14"/>
    </row>
    <row r="33" spans="1:26" ht="14.25" customHeight="1" x14ac:dyDescent="0.2">
      <c r="A33" s="9" t="s">
        <v>41</v>
      </c>
      <c r="B33">
        <v>1</v>
      </c>
      <c r="C33" s="23">
        <v>5</v>
      </c>
      <c r="D33" s="23">
        <f t="shared" si="2"/>
        <v>8.3333333333333329E-2</v>
      </c>
      <c r="E33" s="30">
        <f>SUM(B1 + (B1*B2))</f>
        <v>40</v>
      </c>
      <c r="F33" s="14">
        <f t="shared" si="3"/>
        <v>3.333333333333333</v>
      </c>
      <c r="G33" s="14"/>
    </row>
    <row r="34" spans="1:26" ht="14.25" customHeight="1" x14ac:dyDescent="0.2">
      <c r="A34" s="31" t="s">
        <v>42</v>
      </c>
      <c r="B34" s="11">
        <v>2</v>
      </c>
      <c r="C34" s="29">
        <v>0.5</v>
      </c>
      <c r="D34" s="23">
        <f t="shared" si="2"/>
        <v>1.6666666666666666E-2</v>
      </c>
      <c r="E34" s="30">
        <f>SUM(B1 + (B1*B2))</f>
        <v>40</v>
      </c>
      <c r="F34" s="14">
        <f t="shared" si="3"/>
        <v>0.66666666666666663</v>
      </c>
      <c r="G34" s="14"/>
    </row>
    <row r="35" spans="1:26" ht="14.25" customHeight="1" x14ac:dyDescent="0.2">
      <c r="B35" s="21"/>
      <c r="C35" s="21"/>
      <c r="D35" s="21"/>
      <c r="E35" s="21"/>
      <c r="F35" s="22"/>
      <c r="G35" s="22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4.25" customHeight="1" x14ac:dyDescent="0.2">
      <c r="A36" s="27"/>
      <c r="B36" s="21"/>
      <c r="C36" s="21"/>
      <c r="D36" s="21"/>
      <c r="E36" s="21" t="s">
        <v>43</v>
      </c>
      <c r="F36" s="28">
        <f>SUM(F28:F34)</f>
        <v>9.3333333333333321</v>
      </c>
      <c r="G36" s="22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4.25" customHeight="1" x14ac:dyDescent="0.2">
      <c r="C37" s="13"/>
      <c r="G37" s="14"/>
    </row>
    <row r="38" spans="1:26" ht="14.25" customHeight="1" x14ac:dyDescent="0.2">
      <c r="A38" s="21" t="s">
        <v>44</v>
      </c>
      <c r="C38" s="13"/>
      <c r="G38" s="14"/>
    </row>
    <row r="39" spans="1:26" ht="14.25" customHeight="1" x14ac:dyDescent="0.2">
      <c r="C39" s="13"/>
      <c r="G39" s="14"/>
    </row>
    <row r="40" spans="1:26" ht="14.25" customHeight="1" x14ac:dyDescent="0.2">
      <c r="A40" s="9" t="s">
        <v>45</v>
      </c>
      <c r="B40">
        <v>1</v>
      </c>
      <c r="C40" s="33">
        <v>13</v>
      </c>
      <c r="D40" s="23">
        <f t="shared" ref="D40:D43" si="4">SUM((B40*C40)/60)</f>
        <v>0.21666666666666667</v>
      </c>
      <c r="E40" s="14">
        <f>B4</f>
        <v>25</v>
      </c>
      <c r="F40" s="14">
        <f t="shared" ref="F40:F43" si="5">SUM(D40*E40)</f>
        <v>5.416666666666667</v>
      </c>
      <c r="G40" s="14"/>
    </row>
    <row r="41" spans="1:26" ht="14.25" customHeight="1" x14ac:dyDescent="0.2">
      <c r="A41" s="9" t="s">
        <v>37</v>
      </c>
      <c r="B41" s="11">
        <v>2</v>
      </c>
      <c r="C41" s="33">
        <v>0.66</v>
      </c>
      <c r="D41" s="23">
        <f t="shared" si="4"/>
        <v>2.2000000000000002E-2</v>
      </c>
      <c r="E41" s="14">
        <f>B4</f>
        <v>25</v>
      </c>
      <c r="F41" s="14">
        <f t="shared" si="5"/>
        <v>0.55000000000000004</v>
      </c>
      <c r="G41" s="14"/>
      <c r="I41" s="8" t="s">
        <v>38</v>
      </c>
    </row>
    <row r="42" spans="1:26" ht="14.25" customHeight="1" x14ac:dyDescent="0.2">
      <c r="A42" s="9" t="s">
        <v>46</v>
      </c>
      <c r="B42">
        <v>1</v>
      </c>
      <c r="C42" s="13">
        <v>2</v>
      </c>
      <c r="D42" s="23">
        <f t="shared" si="4"/>
        <v>3.3333333333333333E-2</v>
      </c>
      <c r="E42" s="14">
        <f>B4</f>
        <v>25</v>
      </c>
      <c r="F42" s="14">
        <f t="shared" si="5"/>
        <v>0.83333333333333337</v>
      </c>
      <c r="G42" s="14"/>
    </row>
    <row r="43" spans="1:26" ht="14.25" customHeight="1" x14ac:dyDescent="0.2">
      <c r="A43" s="9" t="s">
        <v>47</v>
      </c>
      <c r="B43">
        <v>1</v>
      </c>
      <c r="C43" s="13">
        <v>1</v>
      </c>
      <c r="D43" s="23">
        <f t="shared" si="4"/>
        <v>1.6666666666666666E-2</v>
      </c>
      <c r="E43" s="14">
        <f>B4</f>
        <v>25</v>
      </c>
      <c r="F43" s="14">
        <f t="shared" si="5"/>
        <v>0.41666666666666669</v>
      </c>
      <c r="G43" s="14"/>
    </row>
    <row r="44" spans="1:26" ht="14.25" customHeight="1" x14ac:dyDescent="0.2">
      <c r="C44" s="13"/>
      <c r="G44" s="14"/>
    </row>
    <row r="45" spans="1:26" ht="14.25" customHeight="1" x14ac:dyDescent="0.2">
      <c r="A45" s="27"/>
      <c r="B45" s="21"/>
      <c r="C45" s="21"/>
      <c r="D45" s="21"/>
      <c r="E45" s="21" t="s">
        <v>48</v>
      </c>
      <c r="F45" s="28">
        <f>SUM(F40:F44)</f>
        <v>7.2166666666666668</v>
      </c>
      <c r="G45" s="22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4.25" customHeight="1" x14ac:dyDescent="0.2">
      <c r="G46" s="14"/>
    </row>
    <row r="47" spans="1:26" ht="14.25" customHeight="1" x14ac:dyDescent="0.2">
      <c r="G47" s="14"/>
    </row>
    <row r="48" spans="1:26" ht="14.25" customHeight="1" x14ac:dyDescent="0.2">
      <c r="A48" s="21"/>
      <c r="B48" s="21"/>
      <c r="C48" s="21"/>
      <c r="D48" s="21"/>
      <c r="E48" s="21" t="s">
        <v>49</v>
      </c>
      <c r="F48" s="28">
        <f>SUM(G23+F36+F45)</f>
        <v>30.1873</v>
      </c>
      <c r="G48" s="22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7" ht="14.25" customHeight="1" x14ac:dyDescent="0.2">
      <c r="E49" s="21" t="s">
        <v>4</v>
      </c>
      <c r="F49" s="24">
        <f>B5</f>
        <v>0.33</v>
      </c>
      <c r="G49" s="14"/>
    </row>
    <row r="50" spans="1:7" ht="14.25" customHeight="1" x14ac:dyDescent="0.2">
      <c r="E50" s="21"/>
      <c r="F50" s="26"/>
      <c r="G50" s="14"/>
    </row>
    <row r="51" spans="1:7" ht="14.25" customHeight="1" x14ac:dyDescent="0.2">
      <c r="A51" s="21"/>
      <c r="E51" s="21" t="s">
        <v>50</v>
      </c>
      <c r="F51" s="28">
        <f>SUM(F48 + (F48*B5))</f>
        <v>40.149109000000003</v>
      </c>
      <c r="G51" s="14"/>
    </row>
    <row r="52" spans="1:7" ht="14.25" customHeight="1" x14ac:dyDescent="0.2"/>
    <row r="53" spans="1:7" ht="14.25" customHeight="1" x14ac:dyDescent="0.2"/>
    <row r="54" spans="1:7" ht="14.25" customHeight="1" x14ac:dyDescent="0.2"/>
    <row r="55" spans="1:7" ht="14.25" customHeight="1" x14ac:dyDescent="0.2"/>
    <row r="56" spans="1:7" ht="14.25" customHeight="1" x14ac:dyDescent="0.2"/>
    <row r="57" spans="1:7" ht="14.25" customHeight="1" x14ac:dyDescent="0.2"/>
    <row r="58" spans="1:7" ht="14.25" customHeight="1" x14ac:dyDescent="0.2"/>
    <row r="59" spans="1:7" ht="14.25" customHeight="1" x14ac:dyDescent="0.2"/>
    <row r="60" spans="1:7" ht="14.25" customHeight="1" x14ac:dyDescent="0.2"/>
    <row r="61" spans="1:7" ht="14.25" customHeight="1" x14ac:dyDescent="0.2"/>
    <row r="62" spans="1:7" ht="14.25" customHeight="1" x14ac:dyDescent="0.2"/>
    <row r="63" spans="1:7" ht="14.25" customHeight="1" x14ac:dyDescent="0.2"/>
    <row r="64" spans="1:7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hyperlinks>
    <hyperlink ref="I14" r:id="rId1" xr:uid="{00000000-0004-0000-0000-000000000000}"/>
    <hyperlink ref="I16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Jennifer Nix</cp:lastModifiedBy>
  <dcterms:created xsi:type="dcterms:W3CDTF">2019-01-04T18:10:37Z</dcterms:created>
  <dcterms:modified xsi:type="dcterms:W3CDTF">2019-01-04T18:10:39Z</dcterms:modified>
</cp:coreProperties>
</file>